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なー資料\#000_記用\"/>
    </mc:Choice>
  </mc:AlternateContent>
  <xr:revisionPtr revIDLastSave="0" documentId="13_ncr:1_{AD943BA7-AF2F-433A-9952-38F4F88DDE16}" xr6:coauthVersionLast="36" xr6:coauthVersionMax="47" xr10:uidLastSave="{00000000-0000-0000-0000-000000000000}"/>
  <bookViews>
    <workbookView xWindow="-120" yWindow="-120" windowWidth="29040" windowHeight="17640" tabRatio="798" xr2:uid="{00000000-000D-0000-FFFF-FFFF00000000}"/>
  </bookViews>
  <sheets>
    <sheet name="算出シート" sheetId="19" r:id="rId1"/>
  </sheets>
  <definedNames>
    <definedName name="_xlnm.Print_Area" localSheetId="0">算出シート!$A$1:$H$67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9" l="1"/>
  <c r="F63" i="19" s="1"/>
  <c r="F50" i="19"/>
  <c r="F51" i="19" s="1"/>
  <c r="F41" i="19"/>
  <c r="E67" i="19" s="1"/>
  <c r="F37" i="19"/>
  <c r="F6" i="19"/>
  <c r="F65" i="19" l="1"/>
  <c r="F18" i="19"/>
  <c r="F55" i="19" s="1"/>
  <c r="F60" i="19" s="1"/>
  <c r="F64" i="19"/>
  <c r="F47" i="19"/>
  <c r="F46" i="19" s="1"/>
</calcChain>
</file>

<file path=xl/sharedStrings.xml><?xml version="1.0" encoding="utf-8"?>
<sst xmlns="http://schemas.openxmlformats.org/spreadsheetml/2006/main" count="100" uniqueCount="85">
  <si>
    <t>手入力</t>
    <rPh sb="0" eb="1">
      <t>テ</t>
    </rPh>
    <rPh sb="1" eb="3">
      <t>ニュウリョク</t>
    </rPh>
    <phoneticPr fontId="5"/>
  </si>
  <si>
    <t>自動</t>
    <rPh sb="0" eb="2">
      <t>ジドウ</t>
    </rPh>
    <phoneticPr fontId="5"/>
  </si>
  <si>
    <t>STEP1：負荷補正係数の設定</t>
    <rPh sb="6" eb="8">
      <t>フカ</t>
    </rPh>
    <rPh sb="8" eb="10">
      <t>ホセイ</t>
    </rPh>
    <rPh sb="10" eb="12">
      <t>ケイスウ</t>
    </rPh>
    <rPh sb="13" eb="15">
      <t>セッテイ</t>
    </rPh>
    <phoneticPr fontId="5"/>
  </si>
  <si>
    <t>負荷補正係数</t>
    <rPh sb="0" eb="2">
      <t>フカ</t>
    </rPh>
    <rPh sb="2" eb="4">
      <t>ホセイ</t>
    </rPh>
    <rPh sb="4" eb="6">
      <t>ケイスウ</t>
    </rPh>
    <phoneticPr fontId="5"/>
  </si>
  <si>
    <r>
      <t>K</t>
    </r>
    <r>
      <rPr>
        <vertAlign val="subscript"/>
        <sz val="11"/>
        <color theme="1"/>
        <rFont val="ＭＳ 明朝"/>
        <family val="1"/>
        <charset val="128"/>
      </rPr>
      <t>0</t>
    </r>
    <phoneticPr fontId="5"/>
  </si>
  <si>
    <r>
      <t>=K</t>
    </r>
    <r>
      <rPr>
        <vertAlign val="subscript"/>
        <sz val="11"/>
        <color theme="1"/>
        <rFont val="ＭＳ 明朝"/>
        <family val="1"/>
        <charset val="128"/>
      </rPr>
      <t>1</t>
    </r>
    <r>
      <rPr>
        <sz val="11"/>
        <color theme="1"/>
        <rFont val="ＭＳ 明朝"/>
        <family val="1"/>
        <charset val="128"/>
      </rPr>
      <t>+K</t>
    </r>
    <r>
      <rPr>
        <vertAlign val="sub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+K</t>
    </r>
    <r>
      <rPr>
        <vertAlign val="sub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+K</t>
    </r>
    <r>
      <rPr>
        <vertAlign val="subscript"/>
        <sz val="11"/>
        <color theme="1"/>
        <rFont val="ＭＳ 明朝"/>
        <family val="1"/>
        <charset val="128"/>
      </rPr>
      <t>4</t>
    </r>
    <phoneticPr fontId="5"/>
  </si>
  <si>
    <r>
      <t>基本負荷補正係数（K</t>
    </r>
    <r>
      <rPr>
        <vertAlign val="subscript"/>
        <sz val="11"/>
        <color theme="1"/>
        <rFont val="ＭＳ 明朝"/>
        <family val="1"/>
        <charset val="128"/>
      </rPr>
      <t>1</t>
    </r>
    <r>
      <rPr>
        <sz val="11"/>
        <color theme="1"/>
        <rFont val="ＭＳ 明朝"/>
        <family val="1"/>
        <charset val="128"/>
      </rPr>
      <t>）</t>
    </r>
    <rPh sb="0" eb="2">
      <t>キホン</t>
    </rPh>
    <rPh sb="2" eb="4">
      <t>フカ</t>
    </rPh>
    <rPh sb="4" eb="6">
      <t>ホセイ</t>
    </rPh>
    <rPh sb="6" eb="8">
      <t>ケイスウ</t>
    </rPh>
    <phoneticPr fontId="5"/>
  </si>
  <si>
    <r>
      <t>K</t>
    </r>
    <r>
      <rPr>
        <vertAlign val="subscript"/>
        <sz val="11"/>
        <color theme="1"/>
        <rFont val="ＭＳ 明朝"/>
        <family val="1"/>
        <charset val="128"/>
      </rPr>
      <t>1</t>
    </r>
    <phoneticPr fontId="5"/>
  </si>
  <si>
    <t>※カタログより設定</t>
    <rPh sb="7" eb="9">
      <t>セッテイ</t>
    </rPh>
    <phoneticPr fontId="5"/>
  </si>
  <si>
    <r>
      <t>増速時の負荷補正係数（K</t>
    </r>
    <r>
      <rPr>
        <vertAlign val="sub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）</t>
    </r>
    <rPh sb="0" eb="2">
      <t>ゾウソク</t>
    </rPh>
    <rPh sb="2" eb="3">
      <t>ジ</t>
    </rPh>
    <rPh sb="4" eb="6">
      <t>フカ</t>
    </rPh>
    <rPh sb="6" eb="8">
      <t>ホセイ</t>
    </rPh>
    <rPh sb="8" eb="10">
      <t>ケイスウ</t>
    </rPh>
    <phoneticPr fontId="5"/>
  </si>
  <si>
    <r>
      <t>K</t>
    </r>
    <r>
      <rPr>
        <vertAlign val="subscript"/>
        <sz val="11"/>
        <color theme="1"/>
        <rFont val="ＭＳ 明朝"/>
        <family val="1"/>
        <charset val="128"/>
      </rPr>
      <t>2</t>
    </r>
    <phoneticPr fontId="5"/>
  </si>
  <si>
    <r>
      <t>稼働時間の負荷補正係数（K</t>
    </r>
    <r>
      <rPr>
        <vertAlign val="subscript"/>
        <sz val="11"/>
        <color theme="1"/>
        <rFont val="ＭＳ 明朝"/>
        <family val="1"/>
        <charset val="128"/>
      </rPr>
      <t>3</t>
    </r>
    <r>
      <rPr>
        <sz val="11"/>
        <color theme="1"/>
        <rFont val="ＭＳ 明朝"/>
        <family val="1"/>
        <charset val="128"/>
      </rPr>
      <t>）</t>
    </r>
    <rPh sb="0" eb="2">
      <t>カドウ</t>
    </rPh>
    <rPh sb="2" eb="4">
      <t>ジカン</t>
    </rPh>
    <rPh sb="5" eb="7">
      <t>フカ</t>
    </rPh>
    <rPh sb="7" eb="9">
      <t>ホセイ</t>
    </rPh>
    <rPh sb="9" eb="11">
      <t>ケイスウ</t>
    </rPh>
    <phoneticPr fontId="5"/>
  </si>
  <si>
    <r>
      <t>K</t>
    </r>
    <r>
      <rPr>
        <vertAlign val="subscript"/>
        <sz val="11"/>
        <color theme="1"/>
        <rFont val="ＭＳ 明朝"/>
        <family val="1"/>
        <charset val="128"/>
      </rPr>
      <t>3</t>
    </r>
    <phoneticPr fontId="5"/>
  </si>
  <si>
    <r>
      <t>アイドラ使用時の負荷補正係数（K</t>
    </r>
    <r>
      <rPr>
        <vertAlign val="subscript"/>
        <sz val="11"/>
        <color theme="1"/>
        <rFont val="ＭＳ 明朝"/>
        <family val="1"/>
        <charset val="128"/>
      </rPr>
      <t>4</t>
    </r>
    <r>
      <rPr>
        <sz val="11"/>
        <color theme="1"/>
        <rFont val="ＭＳ 明朝"/>
        <family val="1"/>
        <charset val="128"/>
      </rPr>
      <t>）</t>
    </r>
    <rPh sb="4" eb="7">
      <t>シヨウジ</t>
    </rPh>
    <rPh sb="8" eb="10">
      <t>フカ</t>
    </rPh>
    <rPh sb="10" eb="12">
      <t>ホセイ</t>
    </rPh>
    <rPh sb="12" eb="14">
      <t>ケイスウ</t>
    </rPh>
    <phoneticPr fontId="5"/>
  </si>
  <si>
    <r>
      <t>K</t>
    </r>
    <r>
      <rPr>
        <vertAlign val="subscript"/>
        <sz val="11"/>
        <color theme="1"/>
        <rFont val="ＭＳ 明朝"/>
        <family val="1"/>
        <charset val="128"/>
      </rPr>
      <t>4</t>
    </r>
    <phoneticPr fontId="5"/>
  </si>
  <si>
    <t>STEP2：伝動動力からの設計</t>
    <rPh sb="6" eb="8">
      <t>デンドウ</t>
    </rPh>
    <rPh sb="8" eb="10">
      <t>ドウリョク</t>
    </rPh>
    <rPh sb="13" eb="15">
      <t>セッケイ</t>
    </rPh>
    <phoneticPr fontId="5"/>
  </si>
  <si>
    <t>①実負荷がわかっている場合</t>
    <rPh sb="1" eb="2">
      <t>ジツ</t>
    </rPh>
    <rPh sb="2" eb="4">
      <t>フカ</t>
    </rPh>
    <rPh sb="11" eb="13">
      <t>バアイ</t>
    </rPh>
    <phoneticPr fontId="5"/>
  </si>
  <si>
    <t>②被動側慣性モーメントから実負荷を求める場合</t>
    <rPh sb="1" eb="2">
      <t>ヒ</t>
    </rPh>
    <rPh sb="2" eb="3">
      <t>ドウ</t>
    </rPh>
    <rPh sb="3" eb="4">
      <t>ガワ</t>
    </rPh>
    <rPh sb="4" eb="6">
      <t>カンセイ</t>
    </rPh>
    <rPh sb="13" eb="14">
      <t>ジツ</t>
    </rPh>
    <rPh sb="14" eb="16">
      <t>フカ</t>
    </rPh>
    <rPh sb="17" eb="18">
      <t>モト</t>
    </rPh>
    <rPh sb="20" eb="22">
      <t>バアイ</t>
    </rPh>
    <phoneticPr fontId="5"/>
  </si>
  <si>
    <t>③実負荷が不明なので、モータ容量から求める場合</t>
    <rPh sb="1" eb="2">
      <t>ジツ</t>
    </rPh>
    <rPh sb="2" eb="4">
      <t>フカ</t>
    </rPh>
    <rPh sb="5" eb="7">
      <t>フメイ</t>
    </rPh>
    <rPh sb="14" eb="16">
      <t>ヨウリョウ</t>
    </rPh>
    <rPh sb="18" eb="19">
      <t>モト</t>
    </rPh>
    <rPh sb="21" eb="23">
      <t>バアイ</t>
    </rPh>
    <phoneticPr fontId="5"/>
  </si>
  <si>
    <t>設計動力</t>
    <rPh sb="0" eb="2">
      <t>セッケイ</t>
    </rPh>
    <rPh sb="2" eb="3">
      <t>ドウ</t>
    </rPh>
    <rPh sb="3" eb="4">
      <t>リョク</t>
    </rPh>
    <phoneticPr fontId="5"/>
  </si>
  <si>
    <t>Pd</t>
    <phoneticPr fontId="5"/>
  </si>
  <si>
    <r>
      <t>=Pmm×K</t>
    </r>
    <r>
      <rPr>
        <vertAlign val="subscript"/>
        <sz val="11"/>
        <color theme="1"/>
        <rFont val="ＭＳ 明朝"/>
        <family val="1"/>
        <charset val="128"/>
      </rPr>
      <t xml:space="preserve">0 </t>
    </r>
    <r>
      <rPr>
        <sz val="11"/>
        <color theme="1"/>
        <rFont val="ＭＳ 明朝"/>
        <family val="1"/>
        <charset val="128"/>
      </rPr>
      <t>[kw]</t>
    </r>
    <phoneticPr fontId="5"/>
  </si>
  <si>
    <t>伝動動力（モータ定格出力）</t>
    <rPh sb="0" eb="2">
      <t>デンドウ</t>
    </rPh>
    <rPh sb="2" eb="4">
      <t>ドウリョク</t>
    </rPh>
    <rPh sb="8" eb="10">
      <t>テイカク</t>
    </rPh>
    <rPh sb="10" eb="12">
      <t>シュツリョク</t>
    </rPh>
    <phoneticPr fontId="5"/>
  </si>
  <si>
    <t>[kw]　※モータの出力から算出</t>
    <rPh sb="10" eb="12">
      <t>シュツリョク</t>
    </rPh>
    <rPh sb="14" eb="16">
      <t>サンシュツ</t>
    </rPh>
    <phoneticPr fontId="5"/>
  </si>
  <si>
    <t>※最大出力電力</t>
    <rPh sb="1" eb="3">
      <t>サイダイ</t>
    </rPh>
    <rPh sb="3" eb="5">
      <t>シュツリョク</t>
    </rPh>
    <rPh sb="5" eb="7">
      <t>デンリョク</t>
    </rPh>
    <phoneticPr fontId="5"/>
  </si>
  <si>
    <t>STEP3：ベルトタイプの設定</t>
    <rPh sb="13" eb="15">
      <t>セッテイ</t>
    </rPh>
    <phoneticPr fontId="5"/>
  </si>
  <si>
    <t>ベルトタイプの設定</t>
    <rPh sb="7" eb="9">
      <t>セッテイ</t>
    </rPh>
    <phoneticPr fontId="5"/>
  </si>
  <si>
    <t>－</t>
    <phoneticPr fontId="5"/>
  </si>
  <si>
    <t>GT</t>
    <phoneticPr fontId="5"/>
  </si>
  <si>
    <t>※図より確認</t>
    <rPh sb="1" eb="2">
      <t>ズ</t>
    </rPh>
    <rPh sb="4" eb="6">
      <t>カクニン</t>
    </rPh>
    <phoneticPr fontId="5"/>
  </si>
  <si>
    <t>STEP4：ベルトサイズ、プーリ歯数の設定</t>
    <rPh sb="16" eb="17">
      <t>ハ</t>
    </rPh>
    <rPh sb="17" eb="18">
      <t>スウ</t>
    </rPh>
    <rPh sb="19" eb="21">
      <t>セッテイ</t>
    </rPh>
    <phoneticPr fontId="5"/>
  </si>
  <si>
    <t>速比</t>
    <rPh sb="0" eb="1">
      <t>ソク</t>
    </rPh>
    <rPh sb="1" eb="2">
      <t>ヒ</t>
    </rPh>
    <phoneticPr fontId="5"/>
  </si>
  <si>
    <t>=大プーリの歯数/小プーリの歯数</t>
    <phoneticPr fontId="5"/>
  </si>
  <si>
    <t>大プーリの歯数</t>
    <rPh sb="0" eb="1">
      <t>ダイ</t>
    </rPh>
    <rPh sb="5" eb="6">
      <t>ハ</t>
    </rPh>
    <rPh sb="6" eb="7">
      <t>スウ</t>
    </rPh>
    <phoneticPr fontId="5"/>
  </si>
  <si>
    <t>Zp</t>
    <phoneticPr fontId="5"/>
  </si>
  <si>
    <t>※設計値</t>
    <rPh sb="1" eb="3">
      <t>セッケイ</t>
    </rPh>
    <rPh sb="3" eb="4">
      <t>チ</t>
    </rPh>
    <phoneticPr fontId="5"/>
  </si>
  <si>
    <t>小プーリの歯数</t>
    <rPh sb="0" eb="1">
      <t>ショウ</t>
    </rPh>
    <rPh sb="5" eb="6">
      <t>ハ</t>
    </rPh>
    <rPh sb="6" eb="7">
      <t>スウ</t>
    </rPh>
    <phoneticPr fontId="5"/>
  </si>
  <si>
    <t>zp</t>
    <phoneticPr fontId="5"/>
  </si>
  <si>
    <t>概略ベルトピッチ周長[mm]</t>
    <rPh sb="0" eb="2">
      <t>ガイリャク</t>
    </rPh>
    <rPh sb="8" eb="9">
      <t>シュウ</t>
    </rPh>
    <rPh sb="9" eb="10">
      <t>チョウ</t>
    </rPh>
    <phoneticPr fontId="5"/>
  </si>
  <si>
    <t>Lp</t>
    <phoneticPr fontId="5"/>
  </si>
  <si>
    <t>軸間距離[mm]</t>
    <rPh sb="0" eb="1">
      <t>ジク</t>
    </rPh>
    <rPh sb="1" eb="2">
      <t>カン</t>
    </rPh>
    <rPh sb="2" eb="4">
      <t>キョリ</t>
    </rPh>
    <phoneticPr fontId="5"/>
  </si>
  <si>
    <t>C</t>
    <phoneticPr fontId="5"/>
  </si>
  <si>
    <t>大プーリピッチ円直径[mm]</t>
    <rPh sb="0" eb="1">
      <t>ダイ</t>
    </rPh>
    <rPh sb="7" eb="8">
      <t>エン</t>
    </rPh>
    <rPh sb="8" eb="10">
      <t>チョッケイ</t>
    </rPh>
    <phoneticPr fontId="5"/>
  </si>
  <si>
    <t>Dp</t>
    <phoneticPr fontId="5"/>
  </si>
  <si>
    <t>小プーリピッチ円直径[mm]</t>
    <rPh sb="0" eb="1">
      <t>ショウ</t>
    </rPh>
    <rPh sb="7" eb="8">
      <t>エン</t>
    </rPh>
    <rPh sb="8" eb="10">
      <t>チョッケイ</t>
    </rPh>
    <phoneticPr fontId="5"/>
  </si>
  <si>
    <t>dp</t>
    <phoneticPr fontId="5"/>
  </si>
  <si>
    <t>軸間距離検算[mm]</t>
    <rPh sb="0" eb="1">
      <t>ジク</t>
    </rPh>
    <rPh sb="1" eb="2">
      <t>カン</t>
    </rPh>
    <rPh sb="2" eb="4">
      <t>キョリ</t>
    </rPh>
    <rPh sb="4" eb="6">
      <t>ケンザン</t>
    </rPh>
    <phoneticPr fontId="5"/>
  </si>
  <si>
    <t>b</t>
    <phoneticPr fontId="5"/>
  </si>
  <si>
    <t>STEP5：小プーリのかみ合い歯数とかみ合い補正係数の決定</t>
    <rPh sb="6" eb="7">
      <t>ショウ</t>
    </rPh>
    <rPh sb="13" eb="14">
      <t>ア</t>
    </rPh>
    <rPh sb="15" eb="16">
      <t>ハ</t>
    </rPh>
    <rPh sb="16" eb="17">
      <t>スウ</t>
    </rPh>
    <rPh sb="20" eb="21">
      <t>ア</t>
    </rPh>
    <rPh sb="22" eb="24">
      <t>ホセイ</t>
    </rPh>
    <rPh sb="24" eb="26">
      <t>ケイスウ</t>
    </rPh>
    <rPh sb="27" eb="29">
      <t>ケッテイ</t>
    </rPh>
    <phoneticPr fontId="5"/>
  </si>
  <si>
    <t>小プーリの接触角度[°]</t>
    <rPh sb="0" eb="1">
      <t>ショウ</t>
    </rPh>
    <rPh sb="5" eb="7">
      <t>セッショク</t>
    </rPh>
    <rPh sb="7" eb="9">
      <t>カクド</t>
    </rPh>
    <phoneticPr fontId="5"/>
  </si>
  <si>
    <t>θ</t>
    <phoneticPr fontId="5"/>
  </si>
  <si>
    <t>かみあい補正係数</t>
    <rPh sb="4" eb="6">
      <t>ホセイ</t>
    </rPh>
    <rPh sb="6" eb="8">
      <t>ケイスウ</t>
    </rPh>
    <phoneticPr fontId="5"/>
  </si>
  <si>
    <t>km</t>
    <phoneticPr fontId="5"/>
  </si>
  <si>
    <t>STEP6：ベルト幅の決定</t>
    <rPh sb="9" eb="10">
      <t>ハバ</t>
    </rPh>
    <rPh sb="11" eb="13">
      <t>ケッテイ</t>
    </rPh>
    <phoneticPr fontId="5"/>
  </si>
  <si>
    <t>概略ベルト幅係数</t>
    <rPh sb="0" eb="2">
      <t>ガイリャク</t>
    </rPh>
    <rPh sb="5" eb="6">
      <t>ハバ</t>
    </rPh>
    <rPh sb="6" eb="8">
      <t>ケイスウ</t>
    </rPh>
    <phoneticPr fontId="5"/>
  </si>
  <si>
    <t>WF</t>
    <phoneticPr fontId="5"/>
  </si>
  <si>
    <t>基準伝動容量</t>
    <rPh sb="0" eb="2">
      <t>キジュン</t>
    </rPh>
    <rPh sb="2" eb="4">
      <t>デンドウ</t>
    </rPh>
    <rPh sb="4" eb="6">
      <t>ヨウリョウ</t>
    </rPh>
    <phoneticPr fontId="5"/>
  </si>
  <si>
    <t>Pc</t>
    <phoneticPr fontId="5"/>
  </si>
  <si>
    <t>ベルト長さ補正係数</t>
    <rPh sb="3" eb="4">
      <t>ナガ</t>
    </rPh>
    <rPh sb="5" eb="7">
      <t>ホセイ</t>
    </rPh>
    <rPh sb="7" eb="9">
      <t>ケイスウ</t>
    </rPh>
    <phoneticPr fontId="5"/>
  </si>
  <si>
    <r>
      <t>K</t>
    </r>
    <r>
      <rPr>
        <vertAlign val="subscript"/>
        <sz val="11"/>
        <color theme="1"/>
        <rFont val="ＭＳ 明朝"/>
        <family val="1"/>
        <charset val="128"/>
      </rPr>
      <t>L</t>
    </r>
    <phoneticPr fontId="5"/>
  </si>
  <si>
    <t>ベルト幅補正係数</t>
    <rPh sb="3" eb="4">
      <t>ハバ</t>
    </rPh>
    <rPh sb="4" eb="6">
      <t>ホセイ</t>
    </rPh>
    <rPh sb="6" eb="8">
      <t>ケイスウ</t>
    </rPh>
    <phoneticPr fontId="5"/>
  </si>
  <si>
    <t>Kw</t>
    <phoneticPr fontId="5"/>
  </si>
  <si>
    <t>ベルト幅[mm]</t>
    <rPh sb="3" eb="4">
      <t>ハバ</t>
    </rPh>
    <phoneticPr fontId="5"/>
  </si>
  <si>
    <t>STEP7：選定結果の確認</t>
    <rPh sb="6" eb="8">
      <t>センテイ</t>
    </rPh>
    <rPh sb="8" eb="10">
      <t>ケッカ</t>
    </rPh>
    <rPh sb="11" eb="13">
      <t>カクニン</t>
    </rPh>
    <phoneticPr fontId="5"/>
  </si>
  <si>
    <t>ベルト総伝動容量</t>
    <rPh sb="3" eb="4">
      <t>ソウ</t>
    </rPh>
    <rPh sb="4" eb="6">
      <t>デンドウ</t>
    </rPh>
    <rPh sb="6" eb="8">
      <t>ヨウリョウ</t>
    </rPh>
    <phoneticPr fontId="5"/>
  </si>
  <si>
    <t>Pt</t>
    <phoneticPr fontId="5"/>
  </si>
  <si>
    <t>最終負荷補正係数</t>
    <rPh sb="0" eb="2">
      <t>サイシュウ</t>
    </rPh>
    <rPh sb="2" eb="4">
      <t>フカ</t>
    </rPh>
    <rPh sb="4" eb="6">
      <t>ホセイ</t>
    </rPh>
    <rPh sb="6" eb="8">
      <t>ケイスウ</t>
    </rPh>
    <phoneticPr fontId="5"/>
  </si>
  <si>
    <t>K</t>
    <phoneticPr fontId="5"/>
  </si>
  <si>
    <t>選定ベルト</t>
    <rPh sb="0" eb="2">
      <t>センテイ</t>
    </rPh>
    <phoneticPr fontId="5"/>
  </si>
  <si>
    <t>安全率</t>
    <rPh sb="0" eb="2">
      <t>アンゼン</t>
    </rPh>
    <rPh sb="2" eb="3">
      <t>リツ</t>
    </rPh>
    <phoneticPr fontId="1"/>
  </si>
  <si>
    <r>
      <t>K/K</t>
    </r>
    <r>
      <rPr>
        <vertAlign val="subscript"/>
        <sz val="11"/>
        <color theme="1"/>
        <rFont val="ＭＳ 明朝"/>
        <family val="1"/>
        <charset val="128"/>
      </rPr>
      <t>0</t>
    </r>
    <phoneticPr fontId="1"/>
  </si>
  <si>
    <t>ユニッタGTベルトの選定および安全率計算</t>
    <rPh sb="10" eb="12">
      <t>センテイ</t>
    </rPh>
    <rPh sb="15" eb="17">
      <t>アンゼン</t>
    </rPh>
    <rPh sb="17" eb="18">
      <t>リツ</t>
    </rPh>
    <rPh sb="18" eb="20">
      <t>ケイサン</t>
    </rPh>
    <phoneticPr fontId="5"/>
  </si>
  <si>
    <t>機械の種類、原動機クラス</t>
    <rPh sb="0" eb="2">
      <t>キカイ</t>
    </rPh>
    <rPh sb="3" eb="5">
      <t>シュルイ</t>
    </rPh>
    <rPh sb="6" eb="9">
      <t>ゲンドウキ</t>
    </rPh>
    <phoneticPr fontId="5"/>
  </si>
  <si>
    <t>例：③</t>
    <rPh sb="0" eb="1">
      <t>レイ</t>
    </rPh>
    <phoneticPr fontId="5"/>
  </si>
  <si>
    <t>Pmm</t>
    <phoneticPr fontId="5"/>
  </si>
  <si>
    <t>=ベルトサイズの選定</t>
    <phoneticPr fontId="1"/>
  </si>
  <si>
    <t>※カタログより選定</t>
    <rPh sb="7" eb="9">
      <t>センテイ</t>
    </rPh>
    <phoneticPr fontId="5"/>
  </si>
  <si>
    <t>=概略ﾍﾞﾙﾄﾋﾟｯﾁで使用した軸間距離との検算</t>
    <rPh sb="1" eb="3">
      <t>ガイリャク</t>
    </rPh>
    <rPh sb="12" eb="14">
      <t>シヨウ</t>
    </rPh>
    <rPh sb="16" eb="18">
      <t>ジクカン</t>
    </rPh>
    <rPh sb="18" eb="20">
      <t>キョリ</t>
    </rPh>
    <rPh sb="22" eb="24">
      <t>ケンザン</t>
    </rPh>
    <phoneticPr fontId="1"/>
  </si>
  <si>
    <t>T.I.M（Teeth In Mesh)</t>
    <phoneticPr fontId="5"/>
  </si>
  <si>
    <t>=長さに応じて設定すること</t>
    <rPh sb="1" eb="2">
      <t>ナガ</t>
    </rPh>
    <rPh sb="4" eb="5">
      <t>オウ</t>
    </rPh>
    <rPh sb="7" eb="9">
      <t>セッテイ</t>
    </rPh>
    <phoneticPr fontId="1"/>
  </si>
  <si>
    <t>=Kw＞WFであること</t>
    <phoneticPr fontId="5"/>
  </si>
  <si>
    <t>=[kw] ＊歯数、小ﾌﾟｰﾘ回転速度</t>
    <rPh sb="7" eb="9">
      <t>ハスウ</t>
    </rPh>
    <rPh sb="10" eb="11">
      <t>ショウ</t>
    </rPh>
    <rPh sb="15" eb="17">
      <t>カイテン</t>
    </rPh>
    <rPh sb="17" eb="19">
      <t>ソクド</t>
    </rPh>
    <phoneticPr fontId="1"/>
  </si>
  <si>
    <t>=K0＜Kであること</t>
    <phoneticPr fontId="5"/>
  </si>
  <si>
    <t>=カタログ品から該当する周長品を選定すること</t>
    <rPh sb="5" eb="6">
      <t>ヒン</t>
    </rPh>
    <rPh sb="8" eb="10">
      <t>ガイトウ</t>
    </rPh>
    <rPh sb="12" eb="14">
      <t>シュウチョウ</t>
    </rPh>
    <rPh sb="14" eb="15">
      <t>ヒン</t>
    </rPh>
    <rPh sb="16" eb="18">
      <t>センテイ</t>
    </rPh>
    <phoneticPr fontId="1"/>
  </si>
  <si>
    <t>カタログダウンロード先（ゲイツ・ユニッタ・アジア株式会社様より引用）：https://www.unitta.co.jp/support/pdf</t>
    <rPh sb="10" eb="11">
      <t>サキ</t>
    </rPh>
    <rPh sb="24" eb="28">
      <t>カブシキガイシャ</t>
    </rPh>
    <rPh sb="28" eb="29">
      <t>サマ</t>
    </rPh>
    <rPh sb="31" eb="33">
      <t>インヨウ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</si>
</sst>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"/>
    <numFmt numFmtId="177" formatCode="0_ "/>
    <numFmt numFmtId="178" formatCode="0.0"/>
    <numFmt numFmtId="179" formatCode="0.00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vertAlign val="subscript"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2" tint="-0.249977111117893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31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 applyAlignme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5" borderId="0" xfId="2" applyFont="1" applyFill="1" applyAlignment="1">
      <alignment vertical="center"/>
    </xf>
    <xf numFmtId="0" fontId="4" fillId="5" borderId="0" xfId="2" applyFont="1" applyFill="1" applyAlignment="1">
      <alignment horizontal="center" vertical="center"/>
    </xf>
    <xf numFmtId="0" fontId="4" fillId="4" borderId="0" xfId="2" applyFont="1" applyFill="1" applyAlignment="1">
      <alignment horizontal="center" vertical="center"/>
    </xf>
    <xf numFmtId="0" fontId="4" fillId="0" borderId="0" xfId="2" quotePrefix="1" applyFont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4" fillId="0" borderId="0" xfId="2" applyFont="1" applyAlignment="1">
      <alignment horizontal="left" vertical="center"/>
    </xf>
    <xf numFmtId="176" fontId="4" fillId="4" borderId="0" xfId="2" applyNumberFormat="1" applyFont="1" applyFill="1" applyAlignment="1">
      <alignment horizontal="center" vertical="center"/>
    </xf>
    <xf numFmtId="0" fontId="4" fillId="6" borderId="0" xfId="2" applyFont="1" applyFill="1" applyAlignment="1">
      <alignment horizontal="center" vertical="center"/>
    </xf>
    <xf numFmtId="177" fontId="4" fillId="4" borderId="0" xfId="2" applyNumberFormat="1" applyFont="1" applyFill="1" applyAlignment="1">
      <alignment horizontal="center" vertical="center"/>
    </xf>
    <xf numFmtId="2" fontId="4" fillId="2" borderId="0" xfId="2" applyNumberFormat="1" applyFont="1" applyFill="1" applyAlignment="1">
      <alignment horizontal="center" vertical="center"/>
    </xf>
    <xf numFmtId="178" fontId="4" fillId="4" borderId="0" xfId="2" applyNumberFormat="1" applyFont="1" applyFill="1" applyAlignment="1">
      <alignment horizontal="center" vertical="center"/>
    </xf>
    <xf numFmtId="1" fontId="4" fillId="4" borderId="0" xfId="2" applyNumberFormat="1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179" fontId="4" fillId="4" borderId="0" xfId="2" applyNumberFormat="1" applyFont="1" applyFill="1" applyAlignment="1">
      <alignment horizontal="center" vertical="center"/>
    </xf>
    <xf numFmtId="2" fontId="4" fillId="4" borderId="0" xfId="2" applyNumberFormat="1" applyFont="1" applyFill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9" fillId="0" borderId="0" xfId="2" applyFont="1" applyAlignment="1">
      <alignment horizontal="center" vertical="center"/>
    </xf>
    <xf numFmtId="1" fontId="4" fillId="0" borderId="0" xfId="2" applyNumberFormat="1" applyFont="1" applyAlignment="1">
      <alignment vertical="center"/>
    </xf>
    <xf numFmtId="0" fontId="10" fillId="0" borderId="1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8" fillId="0" borderId="0" xfId="2" quotePrefix="1" applyFont="1" applyAlignment="1">
      <alignment horizontal="left" vertical="center"/>
    </xf>
    <xf numFmtId="0" fontId="12" fillId="4" borderId="0" xfId="2" applyFont="1" applyFill="1" applyAlignment="1">
      <alignment horizontal="center" vertical="center"/>
    </xf>
  </cellXfs>
  <cellStyles count="3">
    <cellStyle name="標準" xfId="0" builtinId="0"/>
    <cellStyle name="標準 2" xfId="2" xr:uid="{43A6F606-6918-4F00-999F-0561FA0A9EB8}"/>
    <cellStyle name="標準 2 2" xfId="1" xr:uid="{C7B8039B-5FAD-4A95-9FFE-4ACF732C29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219076</xdr:colOff>
      <xdr:row>22</xdr:row>
      <xdr:rowOff>123825</xdr:rowOff>
    </xdr:from>
    <xdr:to>
      <xdr:col>3</xdr:col>
      <xdr:colOff>3201549</xdr:colOff>
      <xdr:row>34</xdr:row>
      <xdr:rowOff>171449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EB46CA9-EC90-470D-8272-DFC251EA7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1" y="5248275"/>
          <a:ext cx="2982473" cy="3019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B833-227F-46C3-8E19-0A82FC74C912}">
  <dimension ref="A1:IJ89"/>
  <sheetViews>
    <sheetView showGridLines="0" tabSelected="1" view="pageBreakPreview" zoomScaleNormal="85" zoomScaleSheetLayoutView="100" workbookViewId="0">
      <selection activeCell="E27" sqref="E27"/>
    </sheetView>
  </sheetViews>
  <sheetFormatPr defaultRowHeight="13.5" x14ac:dyDescent="0.4"/>
  <cols>
    <col min="1" max="1" width="2.375" style="1" customWidth="1"/>
    <col min="2" max="2" width="3" style="1" customWidth="1"/>
    <col min="3" max="3" width="3.25" style="1" customWidth="1"/>
    <col min="4" max="4" width="48.625" style="1" customWidth="1"/>
    <col min="5" max="5" width="9" style="2"/>
    <col min="6" max="6" width="7.5" style="2" customWidth="1"/>
    <col min="7" max="7" width="33.875" style="1" customWidth="1"/>
    <col min="8" max="8" width="26.125" style="1" customWidth="1"/>
    <col min="9" max="9" width="9" style="1"/>
    <col min="10" max="10" width="17.75" style="1" customWidth="1"/>
    <col min="11" max="16384" width="9" style="1"/>
  </cols>
  <sheetData>
    <row r="1" spans="1:244" x14ac:dyDescent="0.4">
      <c r="H1" s="23"/>
    </row>
    <row r="2" spans="1:244" ht="20.100000000000001" customHeight="1" thickBot="1" x14ac:dyDescent="0.45">
      <c r="B2" s="26" t="s">
        <v>71</v>
      </c>
      <c r="C2" s="3"/>
      <c r="D2" s="3"/>
      <c r="E2" s="4" t="s">
        <v>0</v>
      </c>
      <c r="F2" s="5" t="s">
        <v>1</v>
      </c>
      <c r="G2" s="3"/>
      <c r="H2" s="3"/>
    </row>
    <row r="3" spans="1:244" ht="20.100000000000001" customHeight="1" thickTop="1" x14ac:dyDescent="0.4">
      <c r="B3" s="6"/>
      <c r="C3" s="1" t="s">
        <v>84</v>
      </c>
    </row>
    <row r="4" spans="1:244" ht="20.100000000000001" customHeight="1" x14ac:dyDescent="0.4">
      <c r="B4" s="6"/>
    </row>
    <row r="5" spans="1:244" s="7" customFormat="1" ht="20.100000000000001" customHeight="1" x14ac:dyDescent="0.4">
      <c r="A5" s="1"/>
      <c r="C5" s="7" t="s">
        <v>2</v>
      </c>
      <c r="E5" s="8"/>
      <c r="F5" s="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</row>
    <row r="6" spans="1:244" ht="20.100000000000001" customHeight="1" x14ac:dyDescent="0.4">
      <c r="D6" s="1" t="s">
        <v>3</v>
      </c>
      <c r="E6" s="2" t="s">
        <v>4</v>
      </c>
      <c r="F6" s="9">
        <f>SUM(F7:F10)</f>
        <v>0</v>
      </c>
      <c r="G6" s="10" t="s">
        <v>5</v>
      </c>
    </row>
    <row r="7" spans="1:244" ht="20.100000000000001" customHeight="1" x14ac:dyDescent="0.4">
      <c r="D7" s="1" t="s">
        <v>6</v>
      </c>
      <c r="E7" s="2" t="s">
        <v>7</v>
      </c>
      <c r="F7" s="11"/>
      <c r="G7" s="12" t="s">
        <v>72</v>
      </c>
      <c r="H7" s="1" t="s">
        <v>8</v>
      </c>
    </row>
    <row r="8" spans="1:244" ht="20.100000000000001" customHeight="1" x14ac:dyDescent="0.4">
      <c r="D8" s="1" t="s">
        <v>9</v>
      </c>
      <c r="E8" s="2" t="s">
        <v>10</v>
      </c>
      <c r="F8" s="11"/>
      <c r="H8" s="1" t="s">
        <v>8</v>
      </c>
    </row>
    <row r="9" spans="1:244" ht="20.100000000000001" customHeight="1" x14ac:dyDescent="0.4">
      <c r="D9" s="1" t="s">
        <v>11</v>
      </c>
      <c r="E9" s="2" t="s">
        <v>12</v>
      </c>
      <c r="F9" s="11"/>
      <c r="G9" s="12"/>
      <c r="H9" s="1" t="s">
        <v>8</v>
      </c>
    </row>
    <row r="10" spans="1:244" ht="20.100000000000001" customHeight="1" x14ac:dyDescent="0.4">
      <c r="D10" s="1" t="s">
        <v>13</v>
      </c>
      <c r="E10" s="2" t="s">
        <v>14</v>
      </c>
      <c r="F10" s="11"/>
      <c r="H10" s="1" t="s">
        <v>8</v>
      </c>
    </row>
    <row r="11" spans="1:244" ht="20.100000000000001" customHeight="1" x14ac:dyDescent="0.4"/>
    <row r="12" spans="1:244" s="7" customFormat="1" ht="20.100000000000001" customHeight="1" x14ac:dyDescent="0.4">
      <c r="A12" s="1"/>
      <c r="C12" s="7" t="s">
        <v>15</v>
      </c>
      <c r="E12" s="8"/>
      <c r="F12" s="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</row>
    <row r="13" spans="1:244" ht="20.100000000000001" customHeight="1" x14ac:dyDescent="0.4">
      <c r="D13" s="27" t="s">
        <v>16</v>
      </c>
    </row>
    <row r="14" spans="1:244" ht="20.100000000000001" customHeight="1" x14ac:dyDescent="0.4">
      <c r="D14" s="27" t="s">
        <v>17</v>
      </c>
    </row>
    <row r="15" spans="1:244" ht="20.100000000000001" customHeight="1" x14ac:dyDescent="0.4">
      <c r="D15" s="1" t="s">
        <v>18</v>
      </c>
    </row>
    <row r="16" spans="1:244" ht="20.100000000000001" customHeight="1" x14ac:dyDescent="0.4"/>
    <row r="17" spans="1:244" ht="20.100000000000001" customHeight="1" x14ac:dyDescent="0.4">
      <c r="D17" s="1" t="s">
        <v>73</v>
      </c>
    </row>
    <row r="18" spans="1:244" ht="20.100000000000001" customHeight="1" x14ac:dyDescent="0.4">
      <c r="D18" s="1" t="s">
        <v>19</v>
      </c>
      <c r="E18" s="2" t="s">
        <v>20</v>
      </c>
      <c r="F18" s="13">
        <f>F19*F6</f>
        <v>0</v>
      </c>
      <c r="G18" s="10" t="s">
        <v>21</v>
      </c>
    </row>
    <row r="19" spans="1:244" ht="20.100000000000001" customHeight="1" x14ac:dyDescent="0.4">
      <c r="D19" s="1" t="s">
        <v>22</v>
      </c>
      <c r="E19" s="2" t="s">
        <v>74</v>
      </c>
      <c r="F19" s="11"/>
      <c r="G19" s="1" t="s">
        <v>23</v>
      </c>
      <c r="H19" s="1" t="s">
        <v>24</v>
      </c>
    </row>
    <row r="20" spans="1:244" ht="20.100000000000001" customHeight="1" x14ac:dyDescent="0.4"/>
    <row r="21" spans="1:244" s="7" customFormat="1" ht="20.100000000000001" customHeight="1" x14ac:dyDescent="0.4">
      <c r="A21" s="1"/>
      <c r="C21" s="7" t="s">
        <v>25</v>
      </c>
      <c r="E21" s="8"/>
      <c r="F21" s="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</row>
    <row r="22" spans="1:244" ht="20.100000000000001" customHeight="1" x14ac:dyDescent="0.4">
      <c r="D22" s="1" t="s">
        <v>26</v>
      </c>
      <c r="E22" s="2" t="s">
        <v>27</v>
      </c>
      <c r="F22" s="11"/>
      <c r="G22" s="1" t="s">
        <v>28</v>
      </c>
      <c r="H22" s="1" t="s">
        <v>29</v>
      </c>
    </row>
    <row r="23" spans="1:244" ht="20.100000000000001" customHeight="1" x14ac:dyDescent="0.4"/>
    <row r="24" spans="1:244" ht="20.100000000000001" customHeight="1" x14ac:dyDescent="0.4"/>
    <row r="25" spans="1:244" ht="20.100000000000001" customHeight="1" x14ac:dyDescent="0.4"/>
    <row r="26" spans="1:244" ht="20.100000000000001" customHeight="1" x14ac:dyDescent="0.4"/>
    <row r="27" spans="1:244" ht="20.100000000000001" customHeight="1" x14ac:dyDescent="0.4"/>
    <row r="28" spans="1:244" ht="20.100000000000001" customHeight="1" x14ac:dyDescent="0.4"/>
    <row r="29" spans="1:244" ht="20.100000000000001" customHeight="1" x14ac:dyDescent="0.4"/>
    <row r="30" spans="1:244" ht="20.100000000000001" customHeight="1" x14ac:dyDescent="0.4"/>
    <row r="31" spans="1:244" ht="20.100000000000001" customHeight="1" x14ac:dyDescent="0.4"/>
    <row r="32" spans="1:244" ht="20.100000000000001" customHeight="1" x14ac:dyDescent="0.4"/>
    <row r="33" spans="1:244" ht="20.100000000000001" customHeight="1" x14ac:dyDescent="0.4"/>
    <row r="34" spans="1:244" ht="20.100000000000001" customHeight="1" x14ac:dyDescent="0.4"/>
    <row r="35" spans="1:244" ht="20.100000000000001" customHeight="1" x14ac:dyDescent="0.4"/>
    <row r="36" spans="1:244" s="7" customFormat="1" ht="20.100000000000001" customHeight="1" x14ac:dyDescent="0.4">
      <c r="A36" s="1"/>
      <c r="C36" s="7" t="s">
        <v>30</v>
      </c>
      <c r="E36" s="8"/>
      <c r="F36" s="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</row>
    <row r="37" spans="1:244" ht="20.100000000000001" customHeight="1" x14ac:dyDescent="0.4">
      <c r="D37" s="1" t="s">
        <v>31</v>
      </c>
      <c r="F37" s="9" t="e">
        <f>F38/F39</f>
        <v>#DIV/0!</v>
      </c>
      <c r="G37" s="10" t="s">
        <v>32</v>
      </c>
    </row>
    <row r="38" spans="1:244" ht="20.100000000000001" customHeight="1" x14ac:dyDescent="0.4">
      <c r="D38" s="1" t="s">
        <v>33</v>
      </c>
      <c r="E38" s="2" t="s">
        <v>34</v>
      </c>
      <c r="F38" s="11"/>
      <c r="H38" s="1" t="s">
        <v>35</v>
      </c>
    </row>
    <row r="39" spans="1:244" ht="20.100000000000001" customHeight="1" x14ac:dyDescent="0.4">
      <c r="D39" s="1" t="s">
        <v>36</v>
      </c>
      <c r="E39" s="2" t="s">
        <v>37</v>
      </c>
      <c r="F39" s="11"/>
      <c r="H39" s="1" t="s">
        <v>35</v>
      </c>
    </row>
    <row r="40" spans="1:244" ht="20.100000000000001" customHeight="1" x14ac:dyDescent="0.4"/>
    <row r="41" spans="1:244" ht="20.100000000000001" customHeight="1" x14ac:dyDescent="0.4">
      <c r="D41" s="1" t="s">
        <v>38</v>
      </c>
      <c r="E41" s="14" t="s">
        <v>39</v>
      </c>
      <c r="F41" s="15" t="e">
        <f>2*F42+(3.14*(F43+F44)/2)+((F43-F44)^2)/(4*F42)</f>
        <v>#DIV/0!</v>
      </c>
      <c r="G41" s="10" t="s">
        <v>75</v>
      </c>
      <c r="H41" s="1" t="s">
        <v>76</v>
      </c>
    </row>
    <row r="42" spans="1:244" ht="20.100000000000001" customHeight="1" x14ac:dyDescent="0.4">
      <c r="D42" s="1" t="s">
        <v>40</v>
      </c>
      <c r="E42" s="2" t="s">
        <v>41</v>
      </c>
      <c r="F42" s="11"/>
      <c r="H42" s="1" t="s">
        <v>35</v>
      </c>
    </row>
    <row r="43" spans="1:244" ht="20.100000000000001" customHeight="1" x14ac:dyDescent="0.4">
      <c r="D43" s="1" t="s">
        <v>42</v>
      </c>
      <c r="E43" s="2" t="s">
        <v>43</v>
      </c>
      <c r="F43" s="16"/>
      <c r="H43" s="1" t="s">
        <v>8</v>
      </c>
    </row>
    <row r="44" spans="1:244" ht="20.100000000000001" customHeight="1" x14ac:dyDescent="0.4">
      <c r="D44" s="1" t="s">
        <v>44</v>
      </c>
      <c r="E44" s="2" t="s">
        <v>45</v>
      </c>
      <c r="F44" s="16"/>
      <c r="H44" s="1" t="s">
        <v>8</v>
      </c>
    </row>
    <row r="45" spans="1:244" ht="20.100000000000001" customHeight="1" x14ac:dyDescent="0.4"/>
    <row r="46" spans="1:244" ht="20.100000000000001" customHeight="1" x14ac:dyDescent="0.4">
      <c r="D46" s="1" t="s">
        <v>46</v>
      </c>
      <c r="E46" s="2" t="s">
        <v>41</v>
      </c>
      <c r="F46" s="17" t="e">
        <f>(F47+SQRT(F47^2-8*(F43-F44)^2))/8</f>
        <v>#DIV/0!</v>
      </c>
      <c r="G46" s="10" t="s">
        <v>77</v>
      </c>
    </row>
    <row r="47" spans="1:244" ht="20.100000000000001" customHeight="1" x14ac:dyDescent="0.4">
      <c r="E47" s="2" t="s">
        <v>47</v>
      </c>
      <c r="F47" s="9" t="e">
        <f>2*F41-PI()*(F43+F44)</f>
        <v>#DIV/0!</v>
      </c>
    </row>
    <row r="48" spans="1:244" ht="20.100000000000001" customHeight="1" x14ac:dyDescent="0.4"/>
    <row r="49" spans="1:244" s="7" customFormat="1" ht="20.100000000000001" customHeight="1" x14ac:dyDescent="0.4">
      <c r="A49" s="1"/>
      <c r="C49" s="7" t="s">
        <v>48</v>
      </c>
      <c r="E49" s="8"/>
      <c r="F49" s="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</row>
    <row r="50" spans="1:244" ht="20.100000000000001" customHeight="1" x14ac:dyDescent="0.4">
      <c r="D50" s="1" t="s">
        <v>49</v>
      </c>
      <c r="E50" s="2" t="s">
        <v>50</v>
      </c>
      <c r="F50" s="18" t="e">
        <f>180-(57.3*(F43-F44)/F42)</f>
        <v>#DIV/0!</v>
      </c>
      <c r="H50" s="1" t="s">
        <v>8</v>
      </c>
    </row>
    <row r="51" spans="1:244" ht="20.100000000000001" customHeight="1" x14ac:dyDescent="0.4">
      <c r="D51" s="1" t="s">
        <v>78</v>
      </c>
      <c r="F51" s="18" t="e">
        <f>ROUNDDOWN(F50/360*F39,0)</f>
        <v>#DIV/0!</v>
      </c>
      <c r="H51" s="1" t="s">
        <v>8</v>
      </c>
    </row>
    <row r="52" spans="1:244" ht="20.100000000000001" customHeight="1" x14ac:dyDescent="0.4">
      <c r="D52" s="1" t="s">
        <v>51</v>
      </c>
      <c r="E52" s="2" t="s">
        <v>52</v>
      </c>
      <c r="F52" s="11"/>
      <c r="H52" s="1" t="s">
        <v>8</v>
      </c>
    </row>
    <row r="53" spans="1:244" ht="20.100000000000001" customHeight="1" x14ac:dyDescent="0.4"/>
    <row r="54" spans="1:244" s="7" customFormat="1" ht="20.100000000000001" customHeight="1" x14ac:dyDescent="0.4">
      <c r="A54" s="1"/>
      <c r="C54" s="7" t="s">
        <v>53</v>
      </c>
      <c r="E54" s="8"/>
      <c r="F54" s="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</row>
    <row r="55" spans="1:244" ht="20.100000000000001" customHeight="1" x14ac:dyDescent="0.4">
      <c r="D55" s="1" t="s">
        <v>54</v>
      </c>
      <c r="E55" s="2" t="s">
        <v>55</v>
      </c>
      <c r="F55" s="13" t="e">
        <f>F18/(F56*F57*F52)</f>
        <v>#DIV/0!</v>
      </c>
    </row>
    <row r="56" spans="1:244" ht="20.100000000000001" customHeight="1" x14ac:dyDescent="0.4">
      <c r="D56" s="1" t="s">
        <v>56</v>
      </c>
      <c r="E56" s="2" t="s">
        <v>57</v>
      </c>
      <c r="F56" s="11"/>
      <c r="G56" s="10" t="s">
        <v>81</v>
      </c>
      <c r="H56" s="1" t="s">
        <v>8</v>
      </c>
    </row>
    <row r="57" spans="1:244" ht="20.100000000000001" customHeight="1" x14ac:dyDescent="0.4">
      <c r="D57" s="1" t="s">
        <v>58</v>
      </c>
      <c r="E57" s="2" t="s">
        <v>59</v>
      </c>
      <c r="F57" s="11"/>
      <c r="G57" s="10" t="s">
        <v>79</v>
      </c>
      <c r="H57" s="1" t="s">
        <v>8</v>
      </c>
    </row>
    <row r="58" spans="1:244" ht="20.100000000000001" customHeight="1" x14ac:dyDescent="0.4">
      <c r="D58" s="1" t="s">
        <v>60</v>
      </c>
      <c r="E58" s="2" t="s">
        <v>61</v>
      </c>
      <c r="F58" s="11"/>
      <c r="G58" s="29" t="s">
        <v>80</v>
      </c>
      <c r="H58" s="1" t="s">
        <v>8</v>
      </c>
    </row>
    <row r="59" spans="1:244" ht="20.100000000000001" customHeight="1" x14ac:dyDescent="0.4">
      <c r="D59" s="1" t="s">
        <v>62</v>
      </c>
      <c r="F59" s="11"/>
      <c r="H59" s="1" t="s">
        <v>8</v>
      </c>
    </row>
    <row r="60" spans="1:244" ht="20.100000000000001" customHeight="1" x14ac:dyDescent="0.4">
      <c r="F60" s="20" t="e">
        <f>IF(F58&gt;F55,"OK","NG")</f>
        <v>#DIV/0!</v>
      </c>
    </row>
    <row r="61" spans="1:244" s="7" customFormat="1" ht="20.100000000000001" customHeight="1" x14ac:dyDescent="0.4">
      <c r="A61" s="1"/>
      <c r="C61" s="7" t="s">
        <v>63</v>
      </c>
      <c r="E61" s="8"/>
      <c r="F61" s="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</row>
    <row r="62" spans="1:244" ht="20.100000000000001" customHeight="1" x14ac:dyDescent="0.4">
      <c r="D62" s="1" t="s">
        <v>64</v>
      </c>
      <c r="E62" s="2" t="s">
        <v>65</v>
      </c>
      <c r="F62" s="21">
        <f>F56*F58*F57*F52</f>
        <v>0</v>
      </c>
      <c r="J62" s="25"/>
    </row>
    <row r="63" spans="1:244" ht="20.100000000000001" customHeight="1" x14ac:dyDescent="0.4">
      <c r="D63" s="1" t="s">
        <v>66</v>
      </c>
      <c r="E63" s="2" t="s">
        <v>67</v>
      </c>
      <c r="F63" s="22" t="e">
        <f>F62/F19</f>
        <v>#DIV/0!</v>
      </c>
      <c r="G63" s="29" t="s">
        <v>82</v>
      </c>
    </row>
    <row r="64" spans="1:244" ht="20.100000000000001" customHeight="1" x14ac:dyDescent="0.4">
      <c r="D64" s="1" t="s">
        <v>69</v>
      </c>
      <c r="E64" s="2" t="s">
        <v>70</v>
      </c>
      <c r="F64" s="18" t="e">
        <f>F63/F6</f>
        <v>#DIV/0!</v>
      </c>
      <c r="G64" s="19"/>
    </row>
    <row r="65" spans="4:7" ht="20.100000000000001" customHeight="1" x14ac:dyDescent="0.4">
      <c r="F65" s="20" t="e">
        <f>IF(F6&lt;F63,"OK","NG")</f>
        <v>#DIV/0!</v>
      </c>
    </row>
    <row r="66" spans="4:7" ht="20.100000000000001" customHeight="1" x14ac:dyDescent="0.4">
      <c r="F66" s="28"/>
    </row>
    <row r="67" spans="4:7" ht="20.100000000000001" customHeight="1" x14ac:dyDescent="0.4">
      <c r="D67" s="1" t="s">
        <v>68</v>
      </c>
      <c r="E67" s="30" t="e">
        <f>CONCATENATE(F22,G22,"-",F59,"-",ROUND(F41,1))</f>
        <v>#DIV/0!</v>
      </c>
      <c r="F67" s="30"/>
      <c r="G67" s="10" t="s">
        <v>83</v>
      </c>
    </row>
    <row r="68" spans="4:7" ht="20.100000000000001" customHeight="1" x14ac:dyDescent="0.4"/>
    <row r="69" spans="4:7" ht="20.100000000000001" customHeight="1" x14ac:dyDescent="0.4"/>
    <row r="70" spans="4:7" ht="20.100000000000001" customHeight="1" x14ac:dyDescent="0.4">
      <c r="F70" s="24"/>
    </row>
    <row r="71" spans="4:7" ht="20.100000000000001" customHeight="1" x14ac:dyDescent="0.4"/>
    <row r="72" spans="4:7" ht="20.100000000000001" customHeight="1" x14ac:dyDescent="0.4"/>
    <row r="73" spans="4:7" ht="20.100000000000001" customHeight="1" x14ac:dyDescent="0.4"/>
    <row r="74" spans="4:7" ht="20.100000000000001" customHeight="1" x14ac:dyDescent="0.4"/>
    <row r="75" spans="4:7" ht="20.100000000000001" customHeight="1" x14ac:dyDescent="0.4"/>
    <row r="76" spans="4:7" ht="20.100000000000001" customHeight="1" x14ac:dyDescent="0.4"/>
    <row r="77" spans="4:7" ht="20.100000000000001" customHeight="1" x14ac:dyDescent="0.4"/>
    <row r="78" spans="4:7" ht="20.100000000000001" customHeight="1" x14ac:dyDescent="0.4"/>
    <row r="79" spans="4:7" ht="20.100000000000001" customHeight="1" x14ac:dyDescent="0.4"/>
    <row r="80" spans="4:7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</sheetData>
  <mergeCells count="1">
    <mergeCell ref="E67:F67"/>
  </mergeCells>
  <phoneticPr fontId="1"/>
  <pageMargins left="0.7" right="0.7" top="0.75" bottom="0.75" header="0.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算出シート</vt:lpstr>
      <vt:lpstr>算出シート!Print_Area</vt:lpstr>
    </vt:vector>
  </TitlesOfParts>
  <Manager>https://medical-device-engineer.com/</Manager>
  <Company>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【設計計算】タイミングベルト選定＋安全率</dc:title>
  <dc:creator>NAO</dc:creator>
  <cp:keywords>タイミングベルト</cp:keywords>
  <dc:description>ユニッタGTベルトのタイミングベルトの選定シートになります</dc:description>
  <cp:lastModifiedBy>user</cp:lastModifiedBy>
  <cp:lastPrinted>2021-05-24T04:45:09Z</cp:lastPrinted>
  <dcterms:created xsi:type="dcterms:W3CDTF">2016-12-20T02:32:25Z</dcterms:created>
  <dcterms:modified xsi:type="dcterms:W3CDTF">2022-01-21T06:40:32Z</dcterms:modified>
  <cp:category>設計計算</cp:category>
</cp:coreProperties>
</file>